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45" windowWidth="11475" windowHeight="6540"/>
  </bookViews>
  <sheets>
    <sheet name="Tc" sheetId="1" r:id="rId1"/>
  </sheets>
  <definedNames>
    <definedName name="_Regression_Int" localSheetId="0" hidden="1">1</definedName>
    <definedName name="_xlnm.Print_Area" localSheetId="0">Tc!$A$1:$L$44</definedName>
    <definedName name="Print_Area_MI" localSheetId="0">Tc!$A$1:$L$45</definedName>
  </definedNames>
  <calcPr calcId="145621"/>
</workbook>
</file>

<file path=xl/calcChain.xml><?xml version="1.0" encoding="utf-8"?>
<calcChain xmlns="http://schemas.openxmlformats.org/spreadsheetml/2006/main">
  <c r="C40" i="1" l="1"/>
  <c r="C19" i="1" l="1"/>
  <c r="K19" i="1" s="1"/>
  <c r="E19" i="1"/>
  <c r="C28" i="1"/>
  <c r="C29" i="1" s="1"/>
  <c r="K29" i="1" s="1"/>
  <c r="E28" i="1"/>
  <c r="E29" i="1"/>
  <c r="G28" i="1"/>
  <c r="G29" i="1"/>
  <c r="I28" i="1"/>
  <c r="I29" i="1" s="1"/>
  <c r="E42" i="1"/>
  <c r="E37" i="1"/>
  <c r="E40" i="1"/>
  <c r="C37" i="1"/>
  <c r="C42" i="1" s="1"/>
  <c r="K42" i="1" s="1"/>
  <c r="K44" i="1" l="1"/>
</calcChain>
</file>

<file path=xl/sharedStrings.xml><?xml version="1.0" encoding="utf-8"?>
<sst xmlns="http://schemas.openxmlformats.org/spreadsheetml/2006/main" count="60" uniqueCount="46">
  <si>
    <t>Project:</t>
  </si>
  <si>
    <t>Location:</t>
  </si>
  <si>
    <t>File:</t>
  </si>
  <si>
    <t>SHEET FLOW</t>
  </si>
  <si>
    <t>Surface Description (table 3-1)</t>
  </si>
  <si>
    <t>Manning's roughness coeff., n</t>
  </si>
  <si>
    <t>Land slope, s                                   (ft/ft)</t>
  </si>
  <si>
    <t>SHALLOW CONCENTRATED FLOW</t>
  </si>
  <si>
    <t>Surface Description (paved or unpaved)</t>
  </si>
  <si>
    <t>Flow Length, L                            (ft)</t>
  </si>
  <si>
    <t>Watercourse slope, s                 (ft/ft)</t>
  </si>
  <si>
    <t>Average velocity, V                    (ft/s)</t>
  </si>
  <si>
    <t>CHANNEL FLOW</t>
  </si>
  <si>
    <t>Segment ID</t>
  </si>
  <si>
    <t>Tc through subarea</t>
  </si>
  <si>
    <t>+</t>
  </si>
  <si>
    <t xml:space="preserve">By:    </t>
  </si>
  <si>
    <t>Date:</t>
  </si>
  <si>
    <t>=</t>
  </si>
  <si>
    <t>hr</t>
  </si>
  <si>
    <t>Checked:</t>
  </si>
  <si>
    <t>Two-yr 24-hr rainfall, P2                   (in)</t>
  </si>
  <si>
    <t>Wetted perimeter, Pw                     (ft)</t>
  </si>
  <si>
    <t>Hydraulic radius, r = a/Pw               (ft)</t>
  </si>
  <si>
    <t>Channel slope, s                            (ft/ft)</t>
  </si>
  <si>
    <t>Flow length, L                                 (ft)</t>
  </si>
  <si>
    <t>Present  /  Developed</t>
  </si>
  <si>
    <r>
      <t>Time of Concentration (T</t>
    </r>
    <r>
      <rPr>
        <b/>
        <vertAlign val="subscript"/>
        <sz val="18"/>
        <color indexed="8"/>
        <rFont val="Times New Roman"/>
        <family val="1"/>
      </rPr>
      <t>c</t>
    </r>
    <r>
      <rPr>
        <b/>
        <sz val="18"/>
        <color indexed="8"/>
        <rFont val="Times New Roman"/>
        <family val="1"/>
      </rPr>
      <t>) or Travel Time (T</t>
    </r>
    <r>
      <rPr>
        <b/>
        <vertAlign val="subscript"/>
        <sz val="18"/>
        <color indexed="8"/>
        <rFont val="Times New Roman"/>
        <family val="1"/>
      </rPr>
      <t>t</t>
    </r>
    <r>
      <rPr>
        <b/>
        <sz val="18"/>
        <color indexed="8"/>
        <rFont val="Times New Roman"/>
        <family val="1"/>
      </rPr>
      <t>)</t>
    </r>
  </si>
  <si>
    <r>
      <t>T</t>
    </r>
    <r>
      <rPr>
        <vertAlign val="subscript"/>
        <sz val="12"/>
        <rFont val="Arial"/>
        <family val="2"/>
      </rPr>
      <t>t</t>
    </r>
    <r>
      <rPr>
        <sz val="12"/>
        <rFont val="Arial"/>
        <family val="2"/>
      </rPr>
      <t xml:space="preserve"> = (0.007(nL)</t>
    </r>
    <r>
      <rPr>
        <vertAlign val="superscript"/>
        <sz val="12"/>
        <rFont val="Arial"/>
        <family val="2"/>
      </rPr>
      <t>0.8</t>
    </r>
    <r>
      <rPr>
        <sz val="12"/>
        <rFont val="Arial"/>
        <family val="2"/>
      </rPr>
      <t>)/(P</t>
    </r>
    <r>
      <rPr>
        <vertAlign val="subscript"/>
        <sz val="12"/>
        <rFont val="Arial"/>
        <family val="2"/>
      </rPr>
      <t>2</t>
    </r>
    <r>
      <rPr>
        <vertAlign val="superscript"/>
        <sz val="12"/>
        <rFont val="Arial"/>
        <family val="2"/>
      </rPr>
      <t>0.5</t>
    </r>
    <r>
      <rPr>
        <sz val="12"/>
        <rFont val="Arial"/>
        <family val="2"/>
      </rPr>
      <t xml:space="preserve"> s</t>
    </r>
    <r>
      <rPr>
        <vertAlign val="superscript"/>
        <sz val="12"/>
        <rFont val="Arial"/>
        <family val="2"/>
      </rPr>
      <t>0.4</t>
    </r>
    <r>
      <rPr>
        <sz val="12"/>
        <rFont val="Arial"/>
        <family val="2"/>
      </rPr>
      <t>)            (hr)</t>
    </r>
  </si>
  <si>
    <r>
      <t>T</t>
    </r>
    <r>
      <rPr>
        <vertAlign val="subscript"/>
        <sz val="12"/>
        <rFont val="Arial"/>
        <family val="2"/>
      </rPr>
      <t>t</t>
    </r>
    <r>
      <rPr>
        <sz val="12"/>
        <rFont val="Arial"/>
        <family val="2"/>
      </rPr>
      <t xml:space="preserve"> = L / 3600 V                            (hr)</t>
    </r>
  </si>
  <si>
    <r>
      <t>Cross-sectional flow area, a           (ft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)</t>
    </r>
  </si>
  <si>
    <r>
      <t>V = (1.49 r</t>
    </r>
    <r>
      <rPr>
        <vertAlign val="superscript"/>
        <sz val="12"/>
        <rFont val="Arial"/>
        <family val="2"/>
      </rPr>
      <t>0.667</t>
    </r>
    <r>
      <rPr>
        <sz val="12"/>
        <rFont val="Arial"/>
        <family val="2"/>
      </rPr>
      <t xml:space="preserve"> s</t>
    </r>
    <r>
      <rPr>
        <vertAlign val="superscript"/>
        <sz val="12"/>
        <rFont val="Arial"/>
        <family val="2"/>
      </rPr>
      <t>0.5</t>
    </r>
    <r>
      <rPr>
        <sz val="12"/>
        <rFont val="Arial"/>
        <family val="2"/>
      </rPr>
      <t>) / n                    (ft/s)</t>
    </r>
  </si>
  <si>
    <r>
      <t>T</t>
    </r>
    <r>
      <rPr>
        <vertAlign val="subscript"/>
        <sz val="12"/>
        <rFont val="Arial"/>
        <family val="2"/>
      </rPr>
      <t>t</t>
    </r>
    <r>
      <rPr>
        <sz val="12"/>
        <rFont val="Arial"/>
        <family val="2"/>
      </rPr>
      <t xml:space="preserve"> = L / 3600 V                                (hr)</t>
    </r>
  </si>
  <si>
    <r>
      <t>Watershed or subarea T</t>
    </r>
    <r>
      <rPr>
        <b/>
        <vertAlign val="subscript"/>
        <sz val="12"/>
        <color indexed="8"/>
        <rFont val="Arial"/>
        <family val="2"/>
      </rPr>
      <t>c</t>
    </r>
    <r>
      <rPr>
        <b/>
        <sz val="12"/>
        <color indexed="8"/>
        <rFont val="Arial"/>
        <family val="2"/>
      </rPr>
      <t xml:space="preserve"> or T</t>
    </r>
    <r>
      <rPr>
        <b/>
        <vertAlign val="subscript"/>
        <sz val="12"/>
        <color indexed="8"/>
        <rFont val="Arial"/>
        <family val="2"/>
      </rPr>
      <t>t</t>
    </r>
  </si>
  <si>
    <t>Example 5.2</t>
  </si>
  <si>
    <t>Cook County, IL</t>
  </si>
  <si>
    <t>ExampleTC.xlsx</t>
  </si>
  <si>
    <t>LJS</t>
  </si>
  <si>
    <t>JSG</t>
  </si>
  <si>
    <t>Example Watershed</t>
  </si>
  <si>
    <t>AB</t>
  </si>
  <si>
    <t>BC</t>
  </si>
  <si>
    <t>CD</t>
  </si>
  <si>
    <t>pav.</t>
  </si>
  <si>
    <t>Dense Grass</t>
  </si>
  <si>
    <r>
      <t xml:space="preserve">Flow Length, L (total L </t>
    </r>
    <r>
      <rPr>
        <sz val="12"/>
        <rFont val="Symbol"/>
        <family val="1"/>
        <charset val="2"/>
      </rPr>
      <t>£</t>
    </r>
    <r>
      <rPr>
        <sz val="12"/>
        <rFont val="Arial"/>
        <family val="2"/>
      </rPr>
      <t xml:space="preserve"> 100')        (ft)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</si>
</sst>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.00"/>
    <numFmt numFmtId="165" formatCode="#."/>
    <numFmt numFmtId="166" formatCode="m\o\n\th\ d\,\ yyyy"/>
    <numFmt numFmtId="167" formatCode="0.00_)"/>
    <numFmt numFmtId="168" formatCode="0.000_)"/>
    <numFmt numFmtId="169" formatCode="dd\-mmm\-yy_)"/>
  </numFmts>
  <fonts count="21" x14ac:knownFonts="1">
    <font>
      <sz val="12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b/>
      <sz val="16"/>
      <color indexed="8"/>
      <name val="Arial"/>
      <family val="2"/>
    </font>
    <font>
      <sz val="14"/>
      <name val="Courier"/>
      <family val="3"/>
    </font>
    <font>
      <b/>
      <sz val="18"/>
      <color indexed="8"/>
      <name val="Times New Roman"/>
      <family val="1"/>
    </font>
    <font>
      <sz val="18"/>
      <name val="Times New Roman"/>
      <family val="1"/>
    </font>
    <font>
      <b/>
      <vertAlign val="subscript"/>
      <sz val="18"/>
      <color indexed="8"/>
      <name val="Times New Roman"/>
      <family val="1"/>
    </font>
    <font>
      <sz val="12"/>
      <color indexed="8"/>
      <name val="Arial"/>
      <family val="2"/>
    </font>
    <font>
      <sz val="12"/>
      <name val="Arial"/>
      <family val="2"/>
    </font>
    <font>
      <u/>
      <sz val="12"/>
      <color indexed="8"/>
      <name val="Arial"/>
      <family val="2"/>
    </font>
    <font>
      <sz val="12"/>
      <name val="Symbol"/>
      <family val="1"/>
      <charset val="2"/>
    </font>
    <font>
      <sz val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vertAlign val="superscript"/>
      <sz val="12"/>
      <name val="Arial"/>
      <family val="2"/>
    </font>
    <font>
      <b/>
      <sz val="12"/>
      <color indexed="8"/>
      <name val="Arial"/>
      <family val="2"/>
    </font>
    <font>
      <b/>
      <vertAlign val="subscript"/>
      <sz val="12"/>
      <color indexed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6" fontId="1" fillId="0" borderId="0">
      <protection locked="0"/>
    </xf>
    <xf numFmtId="164" fontId="1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1" fillId="0" borderId="1">
      <protection locked="0"/>
    </xf>
  </cellStyleXfs>
  <cellXfs count="64">
    <xf numFmtId="0" fontId="0" fillId="0" borderId="0" xfId="0"/>
    <xf numFmtId="0" fontId="5" fillId="0" borderId="0" xfId="0" applyFont="1"/>
    <xf numFmtId="14" fontId="0" fillId="0" borderId="0" xfId="0" applyNumberFormat="1"/>
    <xf numFmtId="0" fontId="3" fillId="0" borderId="0" xfId="0" applyFont="1" applyAlignment="1" applyProtection="1">
      <alignment horizontal="left"/>
    </xf>
    <xf numFmtId="0" fontId="9" fillId="0" borderId="0" xfId="0" applyFont="1" applyFill="1" applyAlignment="1" applyProtection="1">
      <protection locked="0"/>
    </xf>
    <xf numFmtId="169" fontId="9" fillId="0" borderId="0" xfId="0" applyNumberFormat="1" applyFont="1" applyFill="1" applyAlignment="1" applyProtection="1"/>
    <xf numFmtId="0" fontId="9" fillId="0" borderId="3" xfId="0" applyFont="1" applyFill="1" applyBorder="1" applyAlignment="1" applyProtection="1">
      <protection locked="0"/>
    </xf>
    <xf numFmtId="0" fontId="9" fillId="0" borderId="0" xfId="0" applyFont="1" applyFill="1" applyAlignment="1" applyProtection="1">
      <alignment horizontal="right"/>
    </xf>
    <xf numFmtId="0" fontId="14" fillId="0" borderId="0" xfId="0" applyFont="1" applyFill="1" applyAlignment="1" applyProtection="1"/>
    <xf numFmtId="0" fontId="9" fillId="0" borderId="5" xfId="0" applyFont="1" applyFill="1" applyBorder="1" applyAlignment="1" applyProtection="1">
      <alignment horizontal="center"/>
      <protection locked="0"/>
    </xf>
    <xf numFmtId="167" fontId="9" fillId="2" borderId="5" xfId="0" applyNumberFormat="1" applyFont="1" applyFill="1" applyBorder="1" applyAlignment="1" applyProtection="1">
      <alignment horizontal="center"/>
    </xf>
    <xf numFmtId="167" fontId="9" fillId="0" borderId="6" xfId="0" applyNumberFormat="1" applyFont="1" applyFill="1" applyBorder="1" applyAlignment="1" applyProtection="1">
      <alignment horizontal="center"/>
    </xf>
    <xf numFmtId="167" fontId="9" fillId="0" borderId="6" xfId="0" applyNumberFormat="1" applyFont="1" applyFill="1" applyBorder="1" applyProtection="1"/>
    <xf numFmtId="167" fontId="10" fillId="0" borderId="0" xfId="0" applyNumberFormat="1" applyFont="1" applyProtection="1"/>
    <xf numFmtId="167" fontId="10" fillId="0" borderId="0" xfId="0" applyNumberFormat="1" applyFont="1" applyAlignment="1" applyProtection="1">
      <alignment horizontal="center"/>
    </xf>
    <xf numFmtId="167" fontId="9" fillId="2" borderId="8" xfId="0" applyNumberFormat="1" applyFont="1" applyFill="1" applyBorder="1" applyProtection="1"/>
    <xf numFmtId="0" fontId="9" fillId="0" borderId="0" xfId="0" applyFont="1" applyFill="1" applyBorder="1" applyAlignment="1" applyProtection="1"/>
    <xf numFmtId="0" fontId="9" fillId="0" borderId="6" xfId="0" applyFont="1" applyFill="1" applyBorder="1" applyProtection="1">
      <protection locked="0"/>
    </xf>
    <xf numFmtId="0" fontId="9" fillId="0" borderId="5" xfId="0" applyFont="1" applyFill="1" applyBorder="1" applyProtection="1">
      <protection locked="0"/>
    </xf>
    <xf numFmtId="0" fontId="9" fillId="2" borderId="5" xfId="0" applyFont="1" applyFill="1" applyBorder="1" applyAlignment="1" applyProtection="1">
      <alignment horizontal="center"/>
    </xf>
    <xf numFmtId="0" fontId="18" fillId="0" borderId="0" xfId="0" applyFont="1" applyFill="1" applyAlignment="1" applyProtection="1"/>
    <xf numFmtId="0" fontId="20" fillId="0" borderId="0" xfId="0" applyFont="1" applyAlignment="1" applyProtection="1">
      <alignment horizontal="center"/>
    </xf>
    <xf numFmtId="167" fontId="18" fillId="2" borderId="8" xfId="0" applyNumberFormat="1" applyFont="1" applyFill="1" applyBorder="1" applyProtection="1"/>
    <xf numFmtId="0" fontId="10" fillId="0" borderId="0" xfId="0" applyFont="1" applyAlignment="1" applyProtection="1">
      <alignment horizontal="left"/>
    </xf>
    <xf numFmtId="0" fontId="9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center"/>
    </xf>
    <xf numFmtId="14" fontId="9" fillId="0" borderId="2" xfId="0" applyNumberFormat="1" applyFont="1" applyFill="1" applyBorder="1" applyAlignment="1" applyProtection="1">
      <alignment horizontal="center"/>
      <protection locked="0"/>
    </xf>
    <xf numFmtId="0" fontId="9" fillId="0" borderId="4" xfId="0" applyFont="1" applyFill="1" applyBorder="1" applyAlignment="1" applyProtection="1">
      <alignment horizontal="left"/>
      <protection locked="0"/>
    </xf>
    <xf numFmtId="0" fontId="9" fillId="0" borderId="2" xfId="0" applyFont="1" applyFill="1" applyBorder="1" applyAlignment="1" applyProtection="1">
      <alignment horizontal="center"/>
      <protection locked="0"/>
    </xf>
    <xf numFmtId="0" fontId="13" fillId="0" borderId="0" xfId="0" applyFont="1" applyAlignment="1" applyProtection="1"/>
    <xf numFmtId="0" fontId="10" fillId="0" borderId="0" xfId="0" applyFont="1" applyAlignment="1" applyProtection="1">
      <alignment horizontal="left"/>
    </xf>
    <xf numFmtId="0" fontId="10" fillId="0" borderId="7" xfId="0" applyFont="1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9" fillId="0" borderId="0" xfId="0" applyFont="1" applyFill="1" applyAlignment="1" applyProtection="1">
      <alignment horizontal="left"/>
    </xf>
    <xf numFmtId="2" fontId="9" fillId="0" borderId="5" xfId="0" applyNumberFormat="1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3" fillId="0" borderId="0" xfId="0" applyFont="1" applyProtection="1"/>
    <xf numFmtId="0" fontId="4" fillId="0" borderId="0" xfId="0" applyFont="1" applyFill="1" applyProtection="1"/>
    <xf numFmtId="0" fontId="10" fillId="0" borderId="0" xfId="0" applyFont="1" applyProtection="1"/>
    <xf numFmtId="0" fontId="10" fillId="0" borderId="0" xfId="0" applyFont="1" applyAlignment="1" applyProtection="1">
      <alignment horizontal="right"/>
    </xf>
    <xf numFmtId="0" fontId="9" fillId="0" borderId="3" xfId="0" applyFont="1" applyFill="1" applyBorder="1" applyProtection="1"/>
    <xf numFmtId="0" fontId="11" fillId="0" borderId="3" xfId="0" applyFont="1" applyFill="1" applyBorder="1" applyAlignment="1" applyProtection="1">
      <alignment horizontal="center"/>
    </xf>
    <xf numFmtId="0" fontId="12" fillId="0" borderId="0" xfId="0" applyFont="1" applyProtection="1"/>
    <xf numFmtId="0" fontId="13" fillId="0" borderId="0" xfId="0" applyFont="1" applyProtection="1"/>
    <xf numFmtId="0" fontId="15" fillId="0" borderId="0" xfId="0" applyFont="1" applyProtection="1"/>
    <xf numFmtId="0" fontId="9" fillId="0" borderId="5" xfId="0" applyFont="1" applyFill="1" applyBorder="1" applyAlignment="1" applyProtection="1">
      <alignment horizontal="center"/>
    </xf>
    <xf numFmtId="0" fontId="9" fillId="0" borderId="6" xfId="0" applyFont="1" applyFill="1" applyBorder="1" applyProtection="1"/>
    <xf numFmtId="0" fontId="10" fillId="0" borderId="0" xfId="0" applyFont="1" applyFill="1" applyProtection="1"/>
    <xf numFmtId="0" fontId="10" fillId="0" borderId="0" xfId="0" applyFont="1" applyBorder="1" applyProtection="1"/>
    <xf numFmtId="0" fontId="10" fillId="0" borderId="0" xfId="0" applyFont="1" applyProtection="1"/>
    <xf numFmtId="0" fontId="10" fillId="0" borderId="7" xfId="0" applyFont="1" applyBorder="1" applyProtection="1"/>
    <xf numFmtId="0" fontId="9" fillId="0" borderId="0" xfId="0" applyFont="1" applyFill="1" applyBorder="1" applyProtection="1"/>
    <xf numFmtId="0" fontId="10" fillId="0" borderId="0" xfId="0" applyFont="1" applyAlignment="1" applyProtection="1"/>
    <xf numFmtId="0" fontId="10" fillId="0" borderId="0" xfId="0" applyFont="1" applyAlignment="1" applyProtection="1">
      <alignment textRotation="255"/>
    </xf>
    <xf numFmtId="0" fontId="20" fillId="0" borderId="0" xfId="0" applyFont="1" applyProtection="1"/>
    <xf numFmtId="168" fontId="9" fillId="0" borderId="6" xfId="0" applyNumberFormat="1" applyFont="1" applyFill="1" applyBorder="1" applyProtection="1">
      <protection locked="0"/>
    </xf>
    <xf numFmtId="2" fontId="9" fillId="2" borderId="5" xfId="0" applyNumberFormat="1" applyFont="1" applyFill="1" applyBorder="1" applyAlignment="1" applyProtection="1">
      <alignment horizontal="center"/>
      <protection locked="0"/>
    </xf>
    <xf numFmtId="167" fontId="9" fillId="2" borderId="5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9" fillId="0" borderId="3" xfId="0" applyFont="1" applyFill="1" applyBorder="1" applyProtection="1">
      <protection locked="0"/>
    </xf>
    <xf numFmtId="0" fontId="9" fillId="0" borderId="3" xfId="0" applyFont="1" applyFill="1" applyBorder="1" applyAlignment="1" applyProtection="1">
      <alignment horizontal="center"/>
      <protection locked="0"/>
    </xf>
    <xf numFmtId="14" fontId="10" fillId="0" borderId="2" xfId="0" applyNumberFormat="1" applyFont="1" applyBorder="1" applyAlignment="1" applyProtection="1">
      <alignment horizontal="center"/>
      <protection locked="0"/>
    </xf>
    <xf numFmtId="14" fontId="9" fillId="0" borderId="4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</cellXfs>
  <cellStyles count="6">
    <cellStyle name="Date" xfId="1"/>
    <cellStyle name="Fixed" xfId="2"/>
    <cellStyle name="Heading1" xfId="3"/>
    <cellStyle name="Heading2" xfId="4"/>
    <cellStyle name="Normal" xfId="0" builtinId="0"/>
    <cellStyle name="Total" xfId="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2552700</xdr:colOff>
      <xdr:row>6</xdr:row>
      <xdr:rowOff>228600</xdr:rowOff>
    </xdr:from>
    <xdr:to>
      <xdr:col>2</xdr:col>
      <xdr:colOff>733425</xdr:colOff>
      <xdr:row>8</xdr:row>
      <xdr:rowOff>47625</xdr:rowOff>
    </xdr:to>
    <xdr:sp macro="" textlink="">
      <xdr:nvSpPr>
        <xdr:cNvPr id="1025" name="Oval 1"/>
        <xdr:cNvSpPr>
          <a:spLocks noChangeArrowheads="1"/>
        </xdr:cNvSpPr>
      </xdr:nvSpPr>
      <xdr:spPr bwMode="auto">
        <a:xfrm>
          <a:off x="3362325" y="1762125"/>
          <a:ext cx="800100" cy="3143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N47"/>
  <sheetViews>
    <sheetView tabSelected="1" zoomScale="85" workbookViewId="0">
      <selection activeCell="B9" sqref="B9"/>
    </sheetView>
  </sheetViews>
  <sheetFormatPr defaultColWidth="9.77734375" defaultRowHeight="15" x14ac:dyDescent="0.2"/>
  <cols>
    <col min="1" max="1" width="9.44140625" customWidth="1"/>
    <col min="2" max="2" width="30.5546875" customWidth="1"/>
    <col min="3" max="3" width="13" customWidth="1"/>
    <col min="4" max="4" width="3.44140625" customWidth="1"/>
    <col min="5" max="5" width="10.5546875" customWidth="1"/>
    <col min="6" max="6" width="3.44140625" customWidth="1"/>
    <col min="7" max="7" width="8.77734375" customWidth="1"/>
    <col min="8" max="8" width="3.44140625" customWidth="1"/>
    <col min="9" max="9" width="8.77734375" customWidth="1"/>
    <col min="10" max="10" width="3.44140625" customWidth="1"/>
    <col min="11" max="11" width="9.88671875" customWidth="1"/>
    <col min="12" max="12" width="3.44140625" customWidth="1"/>
    <col min="14" max="14" width="9.21875" bestFit="1" customWidth="1"/>
  </cols>
  <sheetData>
    <row r="1" spans="1:14" ht="27" x14ac:dyDescent="0.45">
      <c r="A1" s="25" t="s">
        <v>27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4" ht="20.25" x14ac:dyDescent="0.3">
      <c r="A2" s="36"/>
      <c r="B2" s="37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4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4" ht="19.5" customHeight="1" x14ac:dyDescent="0.2">
      <c r="A4" s="3" t="s">
        <v>0</v>
      </c>
      <c r="B4" s="4" t="s">
        <v>34</v>
      </c>
      <c r="C4" s="58"/>
      <c r="D4" s="38"/>
      <c r="E4" s="24" t="s">
        <v>16</v>
      </c>
      <c r="F4" s="28" t="s">
        <v>37</v>
      </c>
      <c r="G4" s="28"/>
      <c r="H4" s="5"/>
      <c r="I4" s="39" t="s">
        <v>17</v>
      </c>
      <c r="J4" s="26">
        <v>41638</v>
      </c>
      <c r="K4" s="61"/>
      <c r="L4" s="38"/>
      <c r="N4" s="2"/>
    </row>
    <row r="5" spans="1:14" ht="19.5" customHeight="1" x14ac:dyDescent="0.2">
      <c r="A5" s="23" t="s">
        <v>1</v>
      </c>
      <c r="B5" s="6" t="s">
        <v>35</v>
      </c>
      <c r="C5" s="59"/>
      <c r="D5" s="38"/>
      <c r="E5" s="23" t="s">
        <v>20</v>
      </c>
      <c r="F5" s="60" t="s">
        <v>38</v>
      </c>
      <c r="G5" s="60"/>
      <c r="H5" s="38"/>
      <c r="I5" s="7" t="s">
        <v>17</v>
      </c>
      <c r="J5" s="62">
        <v>41638</v>
      </c>
      <c r="K5" s="62"/>
      <c r="L5" s="38"/>
    </row>
    <row r="6" spans="1:14" ht="20.100000000000001" customHeight="1" x14ac:dyDescent="0.2">
      <c r="A6" s="24" t="s">
        <v>2</v>
      </c>
      <c r="B6" s="27" t="s">
        <v>36</v>
      </c>
      <c r="C6" s="27"/>
      <c r="D6" s="38"/>
      <c r="E6" s="38"/>
      <c r="F6" s="38"/>
      <c r="G6" s="40"/>
      <c r="H6" s="38"/>
      <c r="I6" s="38"/>
      <c r="J6" s="40"/>
      <c r="K6" s="40"/>
      <c r="L6" s="38"/>
    </row>
    <row r="7" spans="1:14" ht="20.100000000000001" customHeight="1" x14ac:dyDescent="0.2">
      <c r="A7" s="38"/>
      <c r="B7" s="41"/>
      <c r="C7" s="40"/>
      <c r="D7" s="38"/>
      <c r="E7" s="38"/>
      <c r="F7" s="38"/>
      <c r="G7" s="38"/>
      <c r="H7" s="38"/>
      <c r="I7" s="38"/>
      <c r="J7" s="38"/>
      <c r="K7" s="38"/>
      <c r="L7" s="38"/>
    </row>
    <row r="8" spans="1:14" ht="20.100000000000001" customHeight="1" x14ac:dyDescent="0.25">
      <c r="A8" s="42"/>
      <c r="B8" s="43"/>
      <c r="C8" s="29" t="s">
        <v>26</v>
      </c>
      <c r="D8" s="29"/>
      <c r="E8" s="29"/>
      <c r="F8" s="63"/>
      <c r="G8" s="4"/>
      <c r="H8" s="58"/>
      <c r="I8" s="58"/>
      <c r="J8" s="58"/>
      <c r="K8" s="58"/>
      <c r="L8" s="38"/>
    </row>
    <row r="9" spans="1:14" ht="20.100000000000001" customHeight="1" x14ac:dyDescent="0.2">
      <c r="A9" s="38"/>
      <c r="B9" s="38"/>
      <c r="C9" s="33" t="s">
        <v>14</v>
      </c>
      <c r="D9" s="33"/>
      <c r="E9" s="33"/>
      <c r="F9" s="59"/>
      <c r="G9" s="27" t="s">
        <v>39</v>
      </c>
      <c r="H9" s="27"/>
      <c r="I9" s="27"/>
      <c r="J9" s="27"/>
      <c r="K9" s="27"/>
      <c r="L9" s="38"/>
    </row>
    <row r="10" spans="1:14" ht="20.100000000000001" customHeight="1" x14ac:dyDescent="0.2">
      <c r="A10" s="38"/>
      <c r="B10" s="38"/>
      <c r="C10" s="38"/>
      <c r="D10" s="38"/>
      <c r="E10" s="38"/>
      <c r="F10" s="40"/>
      <c r="G10" s="40"/>
      <c r="H10" s="40"/>
      <c r="I10" s="40"/>
      <c r="J10" s="40"/>
      <c r="K10" s="40"/>
      <c r="L10" s="38"/>
    </row>
    <row r="11" spans="1:14" ht="20.100000000000001" customHeight="1" x14ac:dyDescent="0.25">
      <c r="A11" s="8" t="s">
        <v>3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4" ht="20.100000000000001" customHeight="1" x14ac:dyDescent="0.2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4" ht="20.100000000000001" customHeight="1" x14ac:dyDescent="0.2">
      <c r="A13" s="44"/>
      <c r="B13" s="7" t="s">
        <v>13</v>
      </c>
      <c r="C13" s="9" t="s">
        <v>40</v>
      </c>
      <c r="D13" s="17"/>
      <c r="E13" s="9"/>
      <c r="F13" s="46"/>
      <c r="G13" s="38"/>
      <c r="H13" s="38"/>
      <c r="I13" s="38"/>
      <c r="J13" s="38"/>
      <c r="K13" s="38"/>
      <c r="L13" s="38"/>
    </row>
    <row r="14" spans="1:14" ht="20.100000000000001" customHeight="1" x14ac:dyDescent="0.2">
      <c r="A14" s="30" t="s">
        <v>4</v>
      </c>
      <c r="B14" s="31"/>
      <c r="C14" s="9" t="s">
        <v>44</v>
      </c>
      <c r="D14" s="17"/>
      <c r="E14" s="9"/>
      <c r="F14" s="46"/>
      <c r="G14" s="38"/>
      <c r="H14" s="38"/>
      <c r="I14" s="38"/>
      <c r="J14" s="38"/>
      <c r="K14" s="38"/>
      <c r="L14" s="38"/>
    </row>
    <row r="15" spans="1:14" ht="20.100000000000001" customHeight="1" x14ac:dyDescent="0.2">
      <c r="A15" s="30" t="s">
        <v>5</v>
      </c>
      <c r="B15" s="31"/>
      <c r="C15" s="9">
        <v>0.24</v>
      </c>
      <c r="D15" s="17"/>
      <c r="E15" s="9"/>
      <c r="F15" s="46"/>
      <c r="G15" s="38"/>
      <c r="H15" s="38"/>
      <c r="I15" s="38"/>
      <c r="J15" s="38"/>
      <c r="K15" s="38"/>
      <c r="L15" s="38"/>
    </row>
    <row r="16" spans="1:14" ht="20.100000000000001" customHeight="1" x14ac:dyDescent="0.25">
      <c r="A16" s="32" t="s">
        <v>45</v>
      </c>
      <c r="B16" s="31"/>
      <c r="C16" s="9">
        <v>100</v>
      </c>
      <c r="D16" s="17"/>
      <c r="E16" s="9"/>
      <c r="F16" s="46"/>
      <c r="G16" s="47"/>
      <c r="H16" s="38"/>
      <c r="I16" s="48"/>
      <c r="J16" s="38"/>
      <c r="K16" s="38"/>
      <c r="L16" s="38"/>
    </row>
    <row r="17" spans="1:12" ht="20.100000000000001" customHeight="1" x14ac:dyDescent="0.2">
      <c r="A17" s="30" t="s">
        <v>21</v>
      </c>
      <c r="B17" s="31"/>
      <c r="C17" s="34">
        <v>3.04</v>
      </c>
      <c r="D17" s="46"/>
      <c r="E17" s="9"/>
      <c r="F17" s="46"/>
      <c r="G17" s="47"/>
      <c r="H17" s="38"/>
      <c r="I17" s="38"/>
      <c r="J17" s="38"/>
      <c r="K17" s="38"/>
      <c r="L17" s="38"/>
    </row>
    <row r="18" spans="1:12" ht="20.100000000000001" customHeight="1" thickBot="1" x14ac:dyDescent="0.25">
      <c r="A18" s="30" t="s">
        <v>6</v>
      </c>
      <c r="B18" s="31"/>
      <c r="C18" s="9">
        <v>0.03</v>
      </c>
      <c r="D18" s="55"/>
      <c r="E18" s="9"/>
      <c r="F18" s="46"/>
      <c r="G18" s="38"/>
      <c r="H18" s="38"/>
      <c r="I18" s="38"/>
      <c r="J18" s="38"/>
      <c r="K18" s="38"/>
      <c r="L18" s="38"/>
    </row>
    <row r="19" spans="1:12" ht="20.100000000000001" customHeight="1" thickBot="1" x14ac:dyDescent="0.4">
      <c r="A19" s="49" t="s">
        <v>28</v>
      </c>
      <c r="B19" s="50"/>
      <c r="C19" s="10">
        <f>IF(C18&gt;0,ROUND((C15*C16)^0.8/(C18)^0.4*0.007/(C17)^0.5,2),"")</f>
        <v>0.21</v>
      </c>
      <c r="D19" s="11" t="s">
        <v>15</v>
      </c>
      <c r="E19" s="10" t="str">
        <f>IF(E18&gt;0,ROUND((E15*E16)^0.8/(E18)^0.4*0.007/(E17)^0.5,2),"")</f>
        <v/>
      </c>
      <c r="F19" s="12"/>
      <c r="G19" s="13"/>
      <c r="H19" s="38"/>
      <c r="I19" s="38"/>
      <c r="J19" s="14" t="s">
        <v>18</v>
      </c>
      <c r="K19" s="15">
        <f>IF(C19&gt;0,(ROUND(C19+E19,2)),"")</f>
        <v>0.21</v>
      </c>
      <c r="L19" s="16" t="s">
        <v>19</v>
      </c>
    </row>
    <row r="20" spans="1:12" ht="20.100000000000001" customHeight="1" x14ac:dyDescent="0.2">
      <c r="A20" s="38"/>
      <c r="B20" s="38"/>
      <c r="C20" s="40"/>
      <c r="D20" s="38"/>
      <c r="E20" s="40"/>
      <c r="F20" s="38"/>
      <c r="G20" s="38"/>
      <c r="H20" s="38"/>
      <c r="I20" s="38"/>
      <c r="J20" s="38"/>
      <c r="K20" s="51"/>
      <c r="L20" s="38"/>
    </row>
    <row r="21" spans="1:12" ht="20.100000000000001" customHeight="1" x14ac:dyDescent="0.2">
      <c r="A21" s="38"/>
      <c r="B21" s="38"/>
      <c r="C21" s="38"/>
      <c r="D21" s="38"/>
      <c r="E21" s="38"/>
      <c r="F21" s="52"/>
      <c r="G21" s="53"/>
      <c r="H21" s="38"/>
      <c r="I21" s="38"/>
      <c r="J21" s="38"/>
      <c r="K21" s="38"/>
      <c r="L21" s="38"/>
    </row>
    <row r="22" spans="1:12" ht="20.100000000000001" customHeight="1" x14ac:dyDescent="0.25">
      <c r="A22" s="8" t="s">
        <v>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1:12" ht="20.100000000000001" customHeight="1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1:12" ht="20.100000000000001" customHeight="1" x14ac:dyDescent="0.2">
      <c r="A24" s="44"/>
      <c r="B24" s="7" t="s">
        <v>13</v>
      </c>
      <c r="C24" s="9" t="s">
        <v>41</v>
      </c>
      <c r="D24" s="17"/>
      <c r="E24" s="9"/>
      <c r="F24" s="17"/>
      <c r="G24" s="9"/>
      <c r="H24" s="17"/>
      <c r="I24" s="18"/>
      <c r="J24" s="46"/>
      <c r="K24" s="38"/>
      <c r="L24" s="38"/>
    </row>
    <row r="25" spans="1:12" ht="20.100000000000001" customHeight="1" x14ac:dyDescent="0.2">
      <c r="A25" s="23" t="s">
        <v>8</v>
      </c>
      <c r="B25" s="38"/>
      <c r="C25" s="9" t="s">
        <v>43</v>
      </c>
      <c r="D25" s="17"/>
      <c r="E25" s="9"/>
      <c r="F25" s="17"/>
      <c r="G25" s="9"/>
      <c r="H25" s="17"/>
      <c r="I25" s="18"/>
      <c r="J25" s="46"/>
      <c r="K25" s="38"/>
      <c r="L25" s="38"/>
    </row>
    <row r="26" spans="1:12" ht="20.100000000000001" customHeight="1" x14ac:dyDescent="0.2">
      <c r="A26" s="23" t="s">
        <v>9</v>
      </c>
      <c r="B26" s="38"/>
      <c r="C26" s="9">
        <v>650</v>
      </c>
      <c r="D26" s="17"/>
      <c r="E26" s="9"/>
      <c r="F26" s="17"/>
      <c r="G26" s="9"/>
      <c r="H26" s="17"/>
      <c r="I26" s="9"/>
      <c r="J26" s="46"/>
      <c r="K26" s="38"/>
      <c r="L26" s="38"/>
    </row>
    <row r="27" spans="1:12" ht="20.100000000000001" customHeight="1" x14ac:dyDescent="0.2">
      <c r="A27" s="23" t="s">
        <v>10</v>
      </c>
      <c r="B27" s="38"/>
      <c r="C27" s="9">
        <v>0.02</v>
      </c>
      <c r="D27" s="17"/>
      <c r="E27" s="9"/>
      <c r="F27" s="17"/>
      <c r="G27" s="9"/>
      <c r="H27" s="17"/>
      <c r="I27" s="9"/>
      <c r="J27" s="46"/>
      <c r="K27" s="38"/>
      <c r="L27" s="38"/>
    </row>
    <row r="28" spans="1:12" ht="20.100000000000001" customHeight="1" thickBot="1" x14ac:dyDescent="0.25">
      <c r="A28" s="23" t="s">
        <v>11</v>
      </c>
      <c r="B28" s="38"/>
      <c r="C28" s="10">
        <f>IF(C27&gt;0,SQRT(C27)*IF(C25="unp.",16.1345,20.3282),"")</f>
        <v>2.8748416138632749</v>
      </c>
      <c r="D28" s="12"/>
      <c r="E28" s="10" t="str">
        <f>IF(E27&gt;0,SQRT(E27)*IF(E25="unp.",16.1345,20.3282),"")</f>
        <v/>
      </c>
      <c r="F28" s="12"/>
      <c r="G28" s="10" t="str">
        <f>IF(G27&gt;0,SQRT(G27)*IF(G25="unp.",16.1345,20.3282),"")</f>
        <v/>
      </c>
      <c r="H28" s="12"/>
      <c r="I28" s="10" t="str">
        <f>IF(I27&gt;0,SQRT(I27)*IF(I25="unp.",16.1345,20.3282),"")</f>
        <v/>
      </c>
      <c r="J28" s="12"/>
      <c r="K28" s="13"/>
      <c r="L28" s="38"/>
    </row>
    <row r="29" spans="1:12" ht="20.100000000000001" customHeight="1" thickBot="1" x14ac:dyDescent="0.4">
      <c r="A29" s="30" t="s">
        <v>29</v>
      </c>
      <c r="B29" s="31"/>
      <c r="C29" s="10">
        <f>IF(C28&gt;0,(ROUND(C26/(3600*C28),2)),"")</f>
        <v>0.06</v>
      </c>
      <c r="D29" s="11" t="s">
        <v>15</v>
      </c>
      <c r="E29" s="10" t="str">
        <f>IF(E28&gt;0,(ROUND(E26/(3600*E28),2)),"")</f>
        <v/>
      </c>
      <c r="F29" s="11" t="s">
        <v>15</v>
      </c>
      <c r="G29" s="10" t="str">
        <f>IF(G28&gt;0,(ROUND(G26/(3600*G28),2)),"")</f>
        <v/>
      </c>
      <c r="H29" s="11" t="s">
        <v>15</v>
      </c>
      <c r="I29" s="10" t="str">
        <f>IF(I28&gt;0,(ROUND(I26/(3600*I28),2)),"")</f>
        <v/>
      </c>
      <c r="J29" s="11" t="s">
        <v>18</v>
      </c>
      <c r="K29" s="15">
        <f>IF(C29&gt;0,(ROUND(C29+E29+G29+I29,2)),"")</f>
        <v>0.06</v>
      </c>
      <c r="L29" s="16" t="s">
        <v>19</v>
      </c>
    </row>
    <row r="30" spans="1:12" ht="20.100000000000001" customHeight="1" x14ac:dyDescent="0.2">
      <c r="A30" s="38"/>
      <c r="B30" s="38"/>
      <c r="C30" s="40"/>
      <c r="D30" s="38"/>
      <c r="E30" s="40"/>
      <c r="F30" s="38"/>
      <c r="G30" s="40"/>
      <c r="H30" s="38"/>
      <c r="I30" s="40"/>
      <c r="J30" s="38"/>
      <c r="K30" s="51"/>
      <c r="L30" s="38"/>
    </row>
    <row r="31" spans="1:12" ht="20.100000000000001" customHeight="1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  <row r="32" spans="1:12" ht="20.100000000000001" customHeight="1" x14ac:dyDescent="0.25">
      <c r="A32" s="8" t="s">
        <v>12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</row>
    <row r="33" spans="1:12" ht="20.100000000000001" customHeight="1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</row>
    <row r="34" spans="1:12" ht="20.100000000000001" customHeight="1" x14ac:dyDescent="0.2">
      <c r="A34" s="44"/>
      <c r="B34" s="7" t="s">
        <v>13</v>
      </c>
      <c r="C34" s="9" t="s">
        <v>42</v>
      </c>
      <c r="D34" s="46"/>
      <c r="E34" s="45"/>
      <c r="F34" s="46"/>
      <c r="G34" s="38"/>
      <c r="H34" s="38"/>
      <c r="I34" s="38"/>
      <c r="J34" s="38"/>
      <c r="K34" s="38"/>
      <c r="L34" s="38"/>
    </row>
    <row r="35" spans="1:12" ht="20.100000000000001" customHeight="1" x14ac:dyDescent="0.2">
      <c r="A35" s="30" t="s">
        <v>30</v>
      </c>
      <c r="B35" s="31"/>
      <c r="C35" s="9">
        <v>10.1</v>
      </c>
      <c r="D35" s="46"/>
      <c r="E35" s="45"/>
      <c r="F35" s="46"/>
      <c r="G35" s="38"/>
      <c r="H35" s="38"/>
      <c r="I35" s="38"/>
      <c r="J35" s="38"/>
      <c r="K35" s="38"/>
      <c r="L35" s="38"/>
    </row>
    <row r="36" spans="1:12" ht="20.100000000000001" customHeight="1" x14ac:dyDescent="0.2">
      <c r="A36" s="23" t="s">
        <v>22</v>
      </c>
      <c r="B36" s="38"/>
      <c r="C36" s="9">
        <v>25.7</v>
      </c>
      <c r="D36" s="46"/>
      <c r="E36" s="45"/>
      <c r="F36" s="46"/>
      <c r="G36" s="38"/>
      <c r="H36" s="38"/>
      <c r="I36" s="38"/>
      <c r="J36" s="38"/>
      <c r="K36" s="38"/>
      <c r="L36" s="38"/>
    </row>
    <row r="37" spans="1:12" ht="20.100000000000001" customHeight="1" x14ac:dyDescent="0.2">
      <c r="A37" s="23" t="s">
        <v>23</v>
      </c>
      <c r="B37" s="38"/>
      <c r="C37" s="56">
        <f>IF(C36&gt;0,C35/C36,"")</f>
        <v>0.39299610894941633</v>
      </c>
      <c r="D37" s="46"/>
      <c r="E37" s="19" t="str">
        <f>IF(E36&gt;0,E35/E36,"")</f>
        <v/>
      </c>
      <c r="F37" s="46"/>
      <c r="G37" s="38"/>
      <c r="H37" s="38"/>
      <c r="I37" s="38"/>
      <c r="J37" s="38"/>
      <c r="K37" s="38"/>
      <c r="L37" s="38"/>
    </row>
    <row r="38" spans="1:12" ht="20.100000000000001" customHeight="1" x14ac:dyDescent="0.2">
      <c r="A38" s="23" t="s">
        <v>24</v>
      </c>
      <c r="B38" s="38"/>
      <c r="C38" s="9">
        <v>0.01</v>
      </c>
      <c r="D38" s="46"/>
      <c r="E38" s="45"/>
      <c r="F38" s="46"/>
      <c r="G38" s="38"/>
      <c r="H38" s="38"/>
      <c r="I38" s="38"/>
      <c r="J38" s="38"/>
      <c r="K38" s="38"/>
      <c r="L38" s="38"/>
    </row>
    <row r="39" spans="1:12" ht="20.100000000000001" customHeight="1" x14ac:dyDescent="0.2">
      <c r="A39" s="23" t="s">
        <v>5</v>
      </c>
      <c r="B39" s="38"/>
      <c r="C39" s="9">
        <v>0.04</v>
      </c>
      <c r="D39" s="46"/>
      <c r="E39" s="45"/>
      <c r="F39" s="46"/>
      <c r="G39" s="38"/>
      <c r="H39" s="38"/>
      <c r="I39" s="38"/>
      <c r="J39" s="38"/>
      <c r="K39" s="38"/>
      <c r="L39" s="38"/>
    </row>
    <row r="40" spans="1:12" ht="20.100000000000001" customHeight="1" x14ac:dyDescent="0.2">
      <c r="A40" s="30" t="s">
        <v>31</v>
      </c>
      <c r="B40" s="31"/>
      <c r="C40" s="57">
        <f>IF(C37&gt;0,ROUND((1.49*(C37)^0.6667*(C38)^0.5)/C39,2),"")</f>
        <v>2</v>
      </c>
      <c r="D40" s="46"/>
      <c r="E40" s="10" t="str">
        <f>IF(E37&gt;0,ROUND((1.49*(E37)^0.6667*(E38)^0.5)/E39,2),"")</f>
        <v/>
      </c>
      <c r="F40" s="46"/>
      <c r="G40" s="38"/>
      <c r="H40" s="38"/>
      <c r="I40" s="38"/>
      <c r="J40" s="38"/>
      <c r="K40" s="38"/>
      <c r="L40" s="38"/>
    </row>
    <row r="41" spans="1:12" ht="20.100000000000001" customHeight="1" thickBot="1" x14ac:dyDescent="0.25">
      <c r="A41" s="23" t="s">
        <v>25</v>
      </c>
      <c r="B41" s="38"/>
      <c r="C41" s="9">
        <v>900</v>
      </c>
      <c r="D41" s="46"/>
      <c r="E41" s="45"/>
      <c r="F41" s="46"/>
      <c r="G41" s="38"/>
      <c r="H41" s="38"/>
      <c r="I41" s="38"/>
      <c r="J41" s="38"/>
      <c r="K41" s="38"/>
      <c r="L41" s="38"/>
    </row>
    <row r="42" spans="1:12" ht="20.100000000000001" customHeight="1" thickBot="1" x14ac:dyDescent="0.4">
      <c r="A42" s="30" t="s">
        <v>32</v>
      </c>
      <c r="B42" s="31"/>
      <c r="C42" s="10">
        <f>IF(C41&gt;0,(ROUND(C41/(3600*C40),2)),"")</f>
        <v>0.13</v>
      </c>
      <c r="D42" s="11" t="s">
        <v>15</v>
      </c>
      <c r="E42" s="10" t="str">
        <f>IF(E41&gt;0,(ROUND(E41/(3600*E40),2)),"")</f>
        <v/>
      </c>
      <c r="F42" s="12"/>
      <c r="G42" s="13"/>
      <c r="H42" s="13"/>
      <c r="I42" s="38"/>
      <c r="J42" s="14" t="s">
        <v>18</v>
      </c>
      <c r="K42" s="15">
        <f>IF(C42&gt;0,(ROUND(C42+E42,2)),"")</f>
        <v>0.13</v>
      </c>
      <c r="L42" s="16" t="s">
        <v>19</v>
      </c>
    </row>
    <row r="43" spans="1:12" ht="20.100000000000001" customHeight="1" thickBot="1" x14ac:dyDescent="0.25">
      <c r="A43" s="38"/>
      <c r="B43" s="38"/>
      <c r="C43" s="40"/>
      <c r="D43" s="38"/>
      <c r="E43" s="40"/>
      <c r="F43" s="38"/>
      <c r="G43" s="38"/>
      <c r="H43" s="38"/>
      <c r="I43" s="38"/>
      <c r="J43" s="38"/>
      <c r="K43" s="51"/>
      <c r="L43" s="38"/>
    </row>
    <row r="44" spans="1:12" ht="20.100000000000001" customHeight="1" thickBot="1" x14ac:dyDescent="0.4">
      <c r="A44" s="20" t="s">
        <v>33</v>
      </c>
      <c r="B44" s="54"/>
      <c r="C44" s="54"/>
      <c r="D44" s="54"/>
      <c r="E44" s="54"/>
      <c r="F44" s="54"/>
      <c r="G44" s="54"/>
      <c r="H44" s="54"/>
      <c r="I44" s="54"/>
      <c r="J44" s="21" t="s">
        <v>18</v>
      </c>
      <c r="K44" s="22">
        <f>K19+K29+K42</f>
        <v>0.4</v>
      </c>
      <c r="L44" s="16" t="s">
        <v>19</v>
      </c>
    </row>
    <row r="45" spans="1:12" ht="20.100000000000001" customHeight="1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51"/>
      <c r="L45" s="38"/>
    </row>
    <row r="46" spans="1:12" ht="20.10000000000000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20.100000000000001" customHeight="1" x14ac:dyDescent="0.2"/>
  </sheetData>
  <sheetProtection password="CD94" sheet="1" formatCells="0" formatColumns="0" formatRows="0" insertColumns="0" insertRows="0" insertHyperlinks="0" deleteColumns="0" deleteRows="0" sort="0" autoFilter="0" pivotTables="0"/>
  <mergeCells count="19">
    <mergeCell ref="A42:B42"/>
    <mergeCell ref="A29:B29"/>
    <mergeCell ref="A35:B35"/>
    <mergeCell ref="A40:B40"/>
    <mergeCell ref="J5:K5"/>
    <mergeCell ref="F5:G5"/>
    <mergeCell ref="A19:B19"/>
    <mergeCell ref="A18:B18"/>
    <mergeCell ref="A17:B17"/>
    <mergeCell ref="A16:B16"/>
    <mergeCell ref="A15:B15"/>
    <mergeCell ref="A14:B14"/>
    <mergeCell ref="C9:E9"/>
    <mergeCell ref="G9:K9"/>
    <mergeCell ref="A1:L1"/>
    <mergeCell ref="J4:K4"/>
    <mergeCell ref="B6:C6"/>
    <mergeCell ref="F4:G4"/>
    <mergeCell ref="C8:E8"/>
  </mergeCells>
  <phoneticPr fontId="0" type="noConversion"/>
  <pageMargins left="0.7" right="0" top="0.8" bottom="0.5" header="0" footer="0"/>
  <pageSetup scale="74" orientation="portrait" horizontalDpi="300" verticalDpi="300" r:id="rId1"/>
  <headerFooter alignWithMargins="0">
    <oddFooter>&amp;L&amp;8JJD   CROWNPT
File:  &amp;F
Date Printed: 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Tc</vt:lpstr>
      <vt:lpstr>Tc!Print_Area</vt:lpstr>
      <vt:lpstr>Tc!Print_Area_MI</vt:lpstr>
    </vt:vector>
  </TitlesOfParts>
  <Company>C. B. Burke Engineering,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of Concentration</dc:title>
  <dc:creator>Jonathan J. Dykstra</dc:creator>
  <cp:lastModifiedBy>Luke Sherry</cp:lastModifiedBy>
  <cp:lastPrinted>2013-12-31T19:45:47Z</cp:lastPrinted>
  <dcterms:created xsi:type="dcterms:W3CDTF">1999-03-04T17:59:24Z</dcterms:created>
  <dcterms:modified xsi:type="dcterms:W3CDTF">2014-04-15T12:39:29Z</dcterms:modified>
</cp:coreProperties>
</file>