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2120" windowHeight="8505"/>
  </bookViews>
  <sheets>
    <sheet name="Pond 1" sheetId="7" r:id="rId1"/>
  </sheets>
  <definedNames>
    <definedName name="solver_adj" localSheetId="0" hidden="1">'Pond 1'!$B$16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'Pond 1'!$F$26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1.12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C31" i="7" l="1"/>
  <c r="B31" i="7"/>
  <c r="A18" i="7" l="1"/>
  <c r="A20" i="7" l="1"/>
  <c r="B32" i="7"/>
  <c r="B9" i="7"/>
  <c r="C16" i="7"/>
  <c r="B18" i="7"/>
  <c r="B20" i="7" s="1"/>
  <c r="A22" i="7" l="1"/>
  <c r="B33" i="7"/>
  <c r="C20" i="7"/>
  <c r="B22" i="7"/>
  <c r="C18" i="7"/>
  <c r="A24" i="7" l="1"/>
  <c r="B34" i="7"/>
  <c r="D19" i="7"/>
  <c r="E19" i="7" s="1"/>
  <c r="D17" i="7"/>
  <c r="E17" i="7" s="1"/>
  <c r="F18" i="7" s="1"/>
  <c r="C32" i="7" s="1"/>
  <c r="C22" i="7"/>
  <c r="D21" i="7" s="1"/>
  <c r="E21" i="7" s="1"/>
  <c r="A26" i="7" l="1"/>
  <c r="B36" i="7" s="1"/>
  <c r="B35" i="7"/>
  <c r="B24" i="7"/>
  <c r="F20" i="7"/>
  <c r="F22" i="7" l="1"/>
  <c r="C34" i="7" s="1"/>
  <c r="C33" i="7"/>
  <c r="C24" i="7"/>
  <c r="B26" i="7"/>
  <c r="C26" i="7" s="1"/>
  <c r="D25" i="7" l="1"/>
  <c r="E25" i="7" s="1"/>
  <c r="D23" i="7"/>
  <c r="E23" i="7" s="1"/>
  <c r="F24" i="7" s="1"/>
  <c r="F26" i="7" l="1"/>
  <c r="C36" i="7" s="1"/>
  <c r="C35" i="7"/>
</calcChain>
</file>

<file path=xl/sharedStrings.xml><?xml version="1.0" encoding="utf-8"?>
<sst xmlns="http://schemas.openxmlformats.org/spreadsheetml/2006/main" count="28" uniqueCount="22">
  <si>
    <t>POND:</t>
  </si>
  <si>
    <t>JOB NO.</t>
  </si>
  <si>
    <t>PROJECT:</t>
  </si>
  <si>
    <t>FILE:</t>
  </si>
  <si>
    <t>DATE:</t>
  </si>
  <si>
    <t>Area</t>
  </si>
  <si>
    <t xml:space="preserve">Average </t>
  </si>
  <si>
    <t xml:space="preserve">Incremental </t>
  </si>
  <si>
    <t xml:space="preserve">Cummulative </t>
  </si>
  <si>
    <t>Elevation</t>
  </si>
  <si>
    <t>Storage</t>
  </si>
  <si>
    <t>(ft)</t>
  </si>
  <si>
    <t>(ac)</t>
  </si>
  <si>
    <t>(ac-ft)</t>
  </si>
  <si>
    <t>Side Slopes</t>
  </si>
  <si>
    <t>Storage.xls</t>
  </si>
  <si>
    <t>Example 1</t>
  </si>
  <si>
    <t>TGM</t>
  </si>
  <si>
    <t>Pond 1</t>
  </si>
  <si>
    <r>
      <t>(ft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</si>
  <si>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t xml:space="preserve"> (ft, NAVD88)</t>
  </si>
  <si>
    <t xml:space="preserve"> (ac-ft)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</si>
</sst>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"/>
    <numFmt numFmtId="165" formatCode="0.000_)"/>
  </numFmts>
  <fonts count="7" x14ac:knownFonts="1">
    <font>
      <sz val="10"/>
      <name val="Arial"/>
    </font>
    <font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37" fontId="3" fillId="0" borderId="5" xfId="0" applyNumberFormat="1" applyFont="1" applyFill="1" applyBorder="1" applyAlignment="1" applyProtection="1">
      <alignment horizontal="center"/>
      <protection locked="0"/>
    </xf>
    <xf numFmtId="165" fontId="3" fillId="0" borderId="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1" fillId="0" borderId="11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165" fontId="3" fillId="0" borderId="17" xfId="0" applyNumberFormat="1" applyFont="1" applyFill="1" applyBorder="1" applyAlignment="1">
      <alignment horizontal="center"/>
    </xf>
    <xf numFmtId="37" fontId="3" fillId="0" borderId="19" xfId="0" applyNumberFormat="1" applyFont="1" applyFill="1" applyBorder="1" applyAlignment="1" applyProtection="1">
      <alignment horizontal="center"/>
      <protection locked="0"/>
    </xf>
    <xf numFmtId="165" fontId="3" fillId="0" borderId="19" xfId="0" applyNumberFormat="1" applyFont="1" applyFill="1" applyBorder="1" applyAlignment="1" applyProtection="1">
      <alignment horizontal="center"/>
    </xf>
    <xf numFmtId="164" fontId="3" fillId="0" borderId="19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164" fontId="3" fillId="0" borderId="20" xfId="0" applyNumberFormat="1" applyFont="1" applyFill="1" applyBorder="1" applyAlignment="1" applyProtection="1">
      <alignment horizontal="center"/>
    </xf>
    <xf numFmtId="165" fontId="3" fillId="0" borderId="17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8" xfId="0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ELEVATION -</a:t>
            </a:r>
            <a:r>
              <a:rPr lang="en-US" baseline="0"/>
              <a:t> STORAGE </a:t>
            </a:r>
            <a:r>
              <a:rPr lang="en-US"/>
              <a:t>CURVE</a:t>
            </a:r>
          </a:p>
        </c:rich>
      </c:tx>
      <c:layout>
        <c:manualLayout>
          <c:xMode val="edge"/>
          <c:yMode val="edge"/>
          <c:x val="0.32159580052493436"/>
          <c:y val="5.8623919266858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3837193708449"/>
          <c:y val="0.15082443882517615"/>
          <c:w val="0.83963170297143519"/>
          <c:h val="0.70280250447845449"/>
        </c:manualLayout>
      </c:layout>
      <c:scatterChart>
        <c:scatterStyle val="lineMarker"/>
        <c:varyColors val="0"/>
        <c:ser>
          <c:idx val="0"/>
          <c:order val="0"/>
          <c:tx>
            <c:v>Elevation-Storage</c:v>
          </c:tx>
          <c:xVal>
            <c:numRef>
              <c:f>'Pond 1'!$B$31:$B$36</c:f>
              <c:numCache>
                <c:formatCode>0.00_)</c:formatCode>
                <c:ptCount val="6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</c:numCache>
            </c:numRef>
          </c:xVal>
          <c:yVal>
            <c:numRef>
              <c:f>'Pond 1'!$C$31:$C$36</c:f>
              <c:numCache>
                <c:formatCode>0.00_)</c:formatCode>
                <c:ptCount val="6"/>
                <c:pt idx="0" formatCode="0.000_)">
                  <c:v>0</c:v>
                </c:pt>
                <c:pt idx="1">
                  <c:v>0.15559787490586441</c:v>
                </c:pt>
                <c:pt idx="2">
                  <c:v>0.34286900191914177</c:v>
                </c:pt>
                <c:pt idx="3">
                  <c:v>0.56475185670558048</c:v>
                </c:pt>
                <c:pt idx="4">
                  <c:v>0.82418491493092894</c:v>
                </c:pt>
                <c:pt idx="5">
                  <c:v>1.1241066522609355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102336"/>
        <c:axId val="79104256"/>
      </c:scatterChart>
      <c:valAx>
        <c:axId val="79102336"/>
        <c:scaling>
          <c:orientation val="minMax"/>
          <c:max val="605"/>
          <c:min val="60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/>
                  <a:t>ELEVATION (FT, NAVD88)</a:t>
                </a:r>
              </a:p>
            </c:rich>
          </c:tx>
          <c:layout>
            <c:manualLayout>
              <c:xMode val="edge"/>
              <c:yMode val="edge"/>
              <c:x val="0.39021433049613735"/>
              <c:y val="0.909077065025574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04256"/>
        <c:crosses val="autoZero"/>
        <c:crossBetween val="midCat"/>
      </c:valAx>
      <c:valAx>
        <c:axId val="791042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/>
                  <a:t>STORAGE (ACRE-FEET)</a:t>
                </a:r>
              </a:p>
            </c:rich>
          </c:tx>
          <c:layout>
            <c:manualLayout>
              <c:xMode val="edge"/>
              <c:yMode val="edge"/>
              <c:x val="2.5198975634118607E-2"/>
              <c:y val="0.3243338439350371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023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9DFFFF" mc:Ignorable="a14" a14:legacySpreadsheetColorIndex="41">
            <a:lumMod val="65000"/>
            <a:lumOff val="35000"/>
          </a:srgbClr>
        </a:gs>
        <a:gs pos="100000">
          <a:srgbClr xmlns:mc="http://schemas.openxmlformats.org/markup-compatibility/2006" xmlns:a14="http://schemas.microsoft.com/office/drawing/2010/main" val="BDFFFF" mc:Ignorable="a14" a14:legacySpreadsheetColorIndex="41">
            <a:lumMod val="44000"/>
            <a:lumOff val="56000"/>
          </a:srgbClr>
        </a:gs>
      </a:gsLst>
      <a:lin ang="5400000" scaled="1"/>
    </a:gra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4</xdr:row>
      <xdr:rowOff>152400</xdr:rowOff>
    </xdr:from>
    <xdr:to>
      <xdr:col>15</xdr:col>
      <xdr:colOff>304800</xdr:colOff>
      <xdr:row>25</xdr:row>
      <xdr:rowOff>92075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tabSelected="1" workbookViewId="0">
      <selection activeCell="B18" sqref="B18"/>
    </sheetView>
  </sheetViews>
  <sheetFormatPr defaultRowHeight="12.75" x14ac:dyDescent="0.2"/>
  <cols>
    <col min="1" max="1" width="12.5703125" customWidth="1"/>
    <col min="2" max="2" width="15.7109375" customWidth="1"/>
    <col min="3" max="3" width="15.140625" customWidth="1"/>
    <col min="4" max="4" width="12.140625" customWidth="1"/>
    <col min="5" max="5" width="14.85546875" customWidth="1"/>
    <col min="6" max="6" width="12.28515625" customWidth="1"/>
  </cols>
  <sheetData>
    <row r="4" spans="1:6" ht="13.5" thickBot="1" x14ac:dyDescent="0.25"/>
    <row r="5" spans="1:6" ht="13.5" thickBot="1" x14ac:dyDescent="0.25">
      <c r="A5" s="10" t="s">
        <v>0</v>
      </c>
      <c r="B5" s="32" t="s">
        <v>18</v>
      </c>
      <c r="C5" s="11"/>
      <c r="D5" s="11"/>
      <c r="E5" s="11"/>
      <c r="F5" s="35"/>
    </row>
    <row r="6" spans="1:6" ht="13.5" thickBot="1" x14ac:dyDescent="0.25">
      <c r="A6" s="12" t="s">
        <v>1</v>
      </c>
      <c r="B6" s="33" t="s">
        <v>17</v>
      </c>
      <c r="C6" s="1"/>
      <c r="D6" s="1" t="s">
        <v>14</v>
      </c>
      <c r="E6" s="1"/>
      <c r="F6" s="15"/>
    </row>
    <row r="7" spans="1:6" ht="13.5" thickBot="1" x14ac:dyDescent="0.25">
      <c r="A7" s="12" t="s">
        <v>2</v>
      </c>
      <c r="B7" s="33" t="s">
        <v>16</v>
      </c>
      <c r="C7" s="1"/>
      <c r="D7" s="2">
        <v>1</v>
      </c>
      <c r="E7" s="1"/>
      <c r="F7" s="15"/>
    </row>
    <row r="8" spans="1:6" ht="13.5" thickBot="1" x14ac:dyDescent="0.25">
      <c r="A8" s="12" t="s">
        <v>3</v>
      </c>
      <c r="B8" s="33" t="s">
        <v>15</v>
      </c>
      <c r="C8" s="1"/>
      <c r="D8" s="38">
        <v>4</v>
      </c>
      <c r="E8" s="1"/>
      <c r="F8" s="15"/>
    </row>
    <row r="9" spans="1:6" ht="13.5" thickBot="1" x14ac:dyDescent="0.25">
      <c r="A9" s="12" t="s">
        <v>4</v>
      </c>
      <c r="B9" s="34">
        <f ca="1">NOW()</f>
        <v>41802.595848379628</v>
      </c>
      <c r="C9" s="1"/>
      <c r="D9" s="1"/>
      <c r="E9" s="1"/>
      <c r="F9" s="15"/>
    </row>
    <row r="10" spans="1:6" x14ac:dyDescent="0.2">
      <c r="A10" s="14"/>
      <c r="B10" s="1"/>
      <c r="C10" s="1"/>
      <c r="D10" s="1"/>
      <c r="E10" s="1"/>
      <c r="F10" s="15"/>
    </row>
    <row r="11" spans="1:6" ht="13.5" thickBot="1" x14ac:dyDescent="0.25">
      <c r="A11" s="36"/>
      <c r="B11" s="37"/>
      <c r="C11" s="2"/>
      <c r="D11" s="2"/>
      <c r="E11" s="2"/>
      <c r="F11" s="13"/>
    </row>
    <row r="12" spans="1:6" x14ac:dyDescent="0.2">
      <c r="A12" s="16"/>
      <c r="B12" s="4" t="s">
        <v>5</v>
      </c>
      <c r="C12" s="5"/>
      <c r="D12" s="3" t="s">
        <v>6</v>
      </c>
      <c r="E12" s="3" t="s">
        <v>7</v>
      </c>
      <c r="F12" s="17" t="s">
        <v>8</v>
      </c>
    </row>
    <row r="13" spans="1:6" x14ac:dyDescent="0.2">
      <c r="A13" s="16" t="s">
        <v>9</v>
      </c>
      <c r="B13" s="3"/>
      <c r="C13" s="3"/>
      <c r="D13" s="3" t="s">
        <v>5</v>
      </c>
      <c r="E13" s="3" t="s">
        <v>10</v>
      </c>
      <c r="F13" s="17" t="s">
        <v>10</v>
      </c>
    </row>
    <row r="14" spans="1:6" ht="16.5" thickBot="1" x14ac:dyDescent="0.25">
      <c r="A14" s="16" t="s">
        <v>11</v>
      </c>
      <c r="B14" s="3" t="s">
        <v>19</v>
      </c>
      <c r="C14" s="3" t="s">
        <v>12</v>
      </c>
      <c r="D14" s="3" t="s">
        <v>12</v>
      </c>
      <c r="E14" s="3" t="s">
        <v>13</v>
      </c>
      <c r="F14" s="17" t="s">
        <v>13</v>
      </c>
    </row>
    <row r="15" spans="1:6" x14ac:dyDescent="0.2">
      <c r="A15" s="18"/>
      <c r="B15" s="9"/>
      <c r="C15" s="9"/>
      <c r="D15" s="9"/>
      <c r="E15" s="9"/>
      <c r="F15" s="19"/>
    </row>
    <row r="16" spans="1:6" x14ac:dyDescent="0.2">
      <c r="A16" s="20">
        <v>600</v>
      </c>
      <c r="B16" s="6">
        <v>6120</v>
      </c>
      <c r="C16" s="7">
        <f>B16/43560</f>
        <v>0.14049586776859505</v>
      </c>
      <c r="D16" s="7"/>
      <c r="E16" s="8"/>
      <c r="F16" s="27">
        <v>0</v>
      </c>
    </row>
    <row r="17" spans="1:6" x14ac:dyDescent="0.2">
      <c r="A17" s="20"/>
      <c r="B17" s="6"/>
      <c r="C17" s="8"/>
      <c r="D17" s="7">
        <f>(C16+C18)/2</f>
        <v>0.15559787490586441</v>
      </c>
      <c r="E17" s="8">
        <f>(A18-A16)*D17</f>
        <v>0.15559787490586441</v>
      </c>
      <c r="F17" s="21"/>
    </row>
    <row r="18" spans="1:6" x14ac:dyDescent="0.2">
      <c r="A18" s="29">
        <f>1+A16</f>
        <v>601</v>
      </c>
      <c r="B18" s="6">
        <f>(B16^0.5+2*D$8*(A18-A16))*(B16^0.5+2*D$8*(A18-A16))</f>
        <v>7435.6868617989076</v>
      </c>
      <c r="C18" s="7">
        <f>B18/43560</f>
        <v>0.17069988204313377</v>
      </c>
      <c r="D18" s="7"/>
      <c r="E18" s="8"/>
      <c r="F18" s="25">
        <f>F16+E17</f>
        <v>0.15559787490586441</v>
      </c>
    </row>
    <row r="19" spans="1:6" x14ac:dyDescent="0.2">
      <c r="A19" s="29"/>
      <c r="B19" s="6"/>
      <c r="C19" s="7"/>
      <c r="D19" s="7">
        <f>(C18+C20)/2</f>
        <v>0.18727112701327736</v>
      </c>
      <c r="E19" s="8">
        <f>(A20-A18)*D19</f>
        <v>0.18727112701327736</v>
      </c>
      <c r="F19" s="25"/>
    </row>
    <row r="20" spans="1:6" x14ac:dyDescent="0.2">
      <c r="A20" s="29">
        <f t="shared" ref="A20:A26" si="0">1+A18</f>
        <v>602</v>
      </c>
      <c r="B20" s="6">
        <f>(B18^0.5+2*D$8*(A20-A18))*(B18^0.5+2*D$8*(A20-A18))</f>
        <v>8879.3737235978169</v>
      </c>
      <c r="C20" s="7">
        <f>B20/43560</f>
        <v>0.20384237198342095</v>
      </c>
      <c r="D20" s="7"/>
      <c r="E20" s="8"/>
      <c r="F20" s="25">
        <f>F18+E19</f>
        <v>0.34286900191914177</v>
      </c>
    </row>
    <row r="21" spans="1:6" x14ac:dyDescent="0.2">
      <c r="A21" s="29"/>
      <c r="B21" s="6"/>
      <c r="C21" s="7"/>
      <c r="D21" s="7">
        <f>(C20+C22)/2</f>
        <v>0.22188285478643871</v>
      </c>
      <c r="E21" s="8">
        <f>(A22-A20)*D21</f>
        <v>0.22188285478643871</v>
      </c>
      <c r="F21" s="25"/>
    </row>
    <row r="22" spans="1:6" x14ac:dyDescent="0.2">
      <c r="A22" s="29">
        <f t="shared" si="0"/>
        <v>603</v>
      </c>
      <c r="B22" s="6">
        <f>(B20^0.5+2*D$8*(A22-A20))*(B20^0.5+2*D$8*(A22-A20))</f>
        <v>10451.060585396724</v>
      </c>
      <c r="C22" s="7">
        <f>B22/43560</f>
        <v>0.2399233375894565</v>
      </c>
      <c r="D22" s="7"/>
      <c r="E22" s="8"/>
      <c r="F22" s="25">
        <f>F20+E21</f>
        <v>0.56475185670558048</v>
      </c>
    </row>
    <row r="23" spans="1:6" x14ac:dyDescent="0.2">
      <c r="A23" s="29"/>
      <c r="B23" s="6"/>
      <c r="C23" s="7"/>
      <c r="D23" s="7">
        <f t="shared" ref="D23:D25" si="1">(C22+C24)/2</f>
        <v>0.25943305822534846</v>
      </c>
      <c r="E23" s="8">
        <f>(A24-A22)*D23</f>
        <v>0.25943305822534846</v>
      </c>
      <c r="F23" s="25"/>
    </row>
    <row r="24" spans="1:6" x14ac:dyDescent="0.2">
      <c r="A24" s="29">
        <f t="shared" si="0"/>
        <v>604</v>
      </c>
      <c r="B24" s="6">
        <f>(B22^0.5+2*D$8*(A24-A22))*(B22^0.5+2*D$8*(A24-A22))</f>
        <v>12150.747447195634</v>
      </c>
      <c r="C24" s="7">
        <f t="shared" ref="C24:C26" si="2">B24/43560</f>
        <v>0.27894277886124047</v>
      </c>
      <c r="D24" s="7"/>
      <c r="E24" s="8"/>
      <c r="F24" s="25">
        <f t="shared" ref="F24:F26" si="3">F22+E23</f>
        <v>0.82418491493092894</v>
      </c>
    </row>
    <row r="25" spans="1:6" x14ac:dyDescent="0.2">
      <c r="A25" s="29"/>
      <c r="B25" s="6"/>
      <c r="C25" s="7"/>
      <c r="D25" s="7">
        <f t="shared" si="1"/>
        <v>0.2999217373300066</v>
      </c>
      <c r="E25" s="8">
        <f>(A26-A24)*D25</f>
        <v>0.2999217373300066</v>
      </c>
      <c r="F25" s="25"/>
    </row>
    <row r="26" spans="1:6" ht="13.5" thickBot="1" x14ac:dyDescent="0.25">
      <c r="A26" s="30">
        <f t="shared" si="0"/>
        <v>605</v>
      </c>
      <c r="B26" s="22">
        <f>(B24^0.5+2*D$8*(A26-A24))*(B24^0.5+2*D$8*(A26-A24))</f>
        <v>13978.434308994541</v>
      </c>
      <c r="C26" s="23">
        <f t="shared" si="2"/>
        <v>0.32090069579877278</v>
      </c>
      <c r="D26" s="23"/>
      <c r="E26" s="24"/>
      <c r="F26" s="26">
        <f t="shared" si="3"/>
        <v>1.1241066522609355</v>
      </c>
    </row>
    <row r="27" spans="1:6" s="31" customFormat="1" x14ac:dyDescent="0.2"/>
    <row r="28" spans="1:6" s="31" customFormat="1" ht="12" customHeight="1" x14ac:dyDescent="0.2"/>
    <row r="29" spans="1:6" x14ac:dyDescent="0.2">
      <c r="B29" s="28" t="s">
        <v>9</v>
      </c>
      <c r="C29" s="28" t="s">
        <v>10</v>
      </c>
    </row>
    <row r="30" spans="1:6" x14ac:dyDescent="0.2">
      <c r="B30" s="28" t="s">
        <v>20</v>
      </c>
      <c r="C30" s="28" t="s">
        <v>21</v>
      </c>
    </row>
    <row r="31" spans="1:6" x14ac:dyDescent="0.2">
      <c r="B31" s="39">
        <f>A16</f>
        <v>600</v>
      </c>
      <c r="C31" s="40">
        <f>F16</f>
        <v>0</v>
      </c>
    </row>
    <row r="32" spans="1:6" x14ac:dyDescent="0.2">
      <c r="B32" s="39">
        <f>A18</f>
        <v>601</v>
      </c>
      <c r="C32" s="39">
        <f>F18</f>
        <v>0.15559787490586441</v>
      </c>
    </row>
    <row r="33" spans="2:3" x14ac:dyDescent="0.2">
      <c r="B33" s="39">
        <f>A20</f>
        <v>602</v>
      </c>
      <c r="C33" s="39">
        <f>F20</f>
        <v>0.34286900191914177</v>
      </c>
    </row>
    <row r="34" spans="2:3" x14ac:dyDescent="0.2">
      <c r="B34" s="39">
        <f>A22</f>
        <v>603</v>
      </c>
      <c r="C34" s="39">
        <f>F22</f>
        <v>0.56475185670558048</v>
      </c>
    </row>
    <row r="35" spans="2:3" x14ac:dyDescent="0.2">
      <c r="B35" s="39">
        <f>A24</f>
        <v>604</v>
      </c>
      <c r="C35" s="39">
        <f>F24</f>
        <v>0.82418491493092894</v>
      </c>
    </row>
    <row r="36" spans="2:3" x14ac:dyDescent="0.2">
      <c r="B36" s="39">
        <f>A26</f>
        <v>605</v>
      </c>
      <c r="C36" s="39">
        <f>F26</f>
        <v>1.1241066522609355</v>
      </c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5" right="0.75" top="1" bottom="1" header="0.5" footer="0.5"/>
  <pageSetup scale="78" orientation="landscape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Pond 1</vt:lpstr>
    </vt:vector>
  </TitlesOfParts>
  <Company>CBBEL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DOLSON</dc:creator>
  <cp:lastModifiedBy>Luke Sherry</cp:lastModifiedBy>
  <cp:lastPrinted>2005-10-05T14:27:07Z</cp:lastPrinted>
  <dcterms:created xsi:type="dcterms:W3CDTF">1999-01-22T20:51:48Z</dcterms:created>
  <dcterms:modified xsi:type="dcterms:W3CDTF">2014-06-12T19:18:28Z</dcterms:modified>
</cp:coreProperties>
</file>